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300"/>
  </bookViews>
  <sheets>
    <sheet name="იშვიათ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7" i="1"/>
  <c r="D29" i="1"/>
  <c r="D27" i="1"/>
  <c r="B27" i="1"/>
  <c r="B29" i="1"/>
  <c r="H23" i="1"/>
  <c r="E23" i="1" l="1"/>
  <c r="K23" i="1"/>
  <c r="D6" i="1" l="1"/>
  <c r="C6" i="1"/>
  <c r="C4" i="1"/>
</calcChain>
</file>

<file path=xl/sharedStrings.xml><?xml version="1.0" encoding="utf-8"?>
<sst xmlns="http://schemas.openxmlformats.org/spreadsheetml/2006/main" count="39" uniqueCount="38">
  <si>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</si>
  <si>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ოქტაგამა 2,5გ/50მლ საინფუზიო ხსნარი</t>
  </si>
  <si>
    <t>მუკოვისციდოზით დაავადებულთა სპეციფიკური მედიკამენტებით უზრუნველყოფა</t>
  </si>
  <si>
    <t>კრეზამი 25000 სე აბი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</si>
  <si>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</si>
  <si>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</si>
  <si>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დაავადებულთა სამკურნალო საკვები დანამატით უზრუნველყოფა</t>
  </si>
  <si>
    <t>PKU</t>
  </si>
  <si>
    <t>ჰემოფილიით დაავადებულ ბავშვთა და მოზრდილთა მედიკამენტებით უზრუნველყოფა</t>
  </si>
  <si>
    <t>IX ფაქტორი  ს.ე.</t>
  </si>
  <si>
    <t>VIII ფაქტორი ს.ე.</t>
  </si>
  <si>
    <t xml:space="preserve">ანტიჰემოფილური პროთრომბინ კომპლექსი </t>
  </si>
  <si>
    <t>XIII ფაქტორი  ს.ე.</t>
  </si>
  <si>
    <t>VII ფაქტორი გრ</t>
  </si>
  <si>
    <t>აქტივირებული პროთრომბინ კომპ. კონცენტრატი ს.ე. ფეიბა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</si>
  <si>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</si>
  <si>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ტოცილიზუბამი/აქტემრა 80მგ</t>
  </si>
  <si>
    <t>ტოცილიზუმაბი/აქტემრა 200 მგ</t>
  </si>
  <si>
    <t>ეტანერცეპტი 25მგ</t>
  </si>
  <si>
    <t>ეტანერცეპტი 50მგ</t>
  </si>
  <si>
    <t>დიდი თალასემიით დაავადებულთათვის რკინის შემბოჭავი პრეპარატებით უზრუნველყოფა</t>
  </si>
  <si>
    <t>დეფერასიროქსი/ჰემოსიროქსი 250 და ან 500მგ</t>
  </si>
  <si>
    <t>შესყიდული რაოდენობა (ერთეული)</t>
  </si>
  <si>
    <t>ერთეულის ფასი (ლარი)</t>
  </si>
  <si>
    <t>სახელშეკრულებო ფასი (ლარი)</t>
  </si>
  <si>
    <t>კომპონენტის დასახელება</t>
  </si>
  <si>
    <t>შესყიდული მედიკამენტის დასახელება</t>
  </si>
  <si>
    <t>ფილტვების იდიოპათური ფიბროზით დაავადებულთა უზრუნველყოფა</t>
  </si>
  <si>
    <t>პირფენიდონი</t>
  </si>
  <si>
    <t>ვონ ვილებრანდი</t>
  </si>
  <si>
    <t>არსებული მედიკამენტების შესასყიდი რაოდენობა</t>
  </si>
  <si>
    <t>ახალი მედიკამენტების შესასყიდი რაოდენობა</t>
  </si>
  <si>
    <t>საპროგნოზო ბიუჯეტი (ლარი)</t>
  </si>
  <si>
    <t>ადალიმუმაბი</t>
  </si>
  <si>
    <t>დამტკიცებული ბიუჯეტი</t>
  </si>
  <si>
    <t>TOTAL</t>
  </si>
  <si>
    <t>სულ მოსალოდნელი ხარჯი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</si>
  <si>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პროგრამის სპეციფიკური მედიკამენტებით უზრუნველყოფის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</si>
</sst>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#,##0.0000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3">
    <xf numFmtId="0" fontId="0" fillId="0" borderId="0" xfId="0"/>
    <xf numFmtId="43" fontId="2" fillId="2" borderId="1" xfId="1" applyFont="1" applyFill="1" applyBorder="1"/>
    <xf numFmtId="164" fontId="2" fillId="2" borderId="1" xfId="1" applyNumberFormat="1" applyFont="1" applyFill="1" applyBorder="1"/>
    <xf numFmtId="165" fontId="2" fillId="2" borderId="1" xfId="1" applyNumberFormat="1" applyFont="1" applyFill="1" applyBorder="1"/>
    <xf numFmtId="166" fontId="2" fillId="2" borderId="1" xfId="1" applyNumberFormat="1" applyFont="1" applyFill="1" applyBorder="1"/>
    <xf numFmtId="43" fontId="2" fillId="2" borderId="1" xfId="1" applyNumberFormat="1" applyFont="1" applyFill="1" applyBorder="1"/>
    <xf numFmtId="43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wrapText="1"/>
    </xf>
    <xf numFmtId="43" fontId="0" fillId="0" borderId="1" xfId="0" applyNumberFormat="1" applyBorder="1"/>
    <xf numFmtId="43" fontId="3" fillId="2" borderId="1" xfId="1" applyFont="1" applyFill="1" applyBorder="1"/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3" fontId="2" fillId="2" borderId="1" xfId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topLeftCell="A4" workbookViewId="0">
      <selection activeCell="E30" sqref="E30"/>
    </sheetView>
  </sheetViews>
  <sheetFormatPr defaultRowHeight="15" x14ac:dyDescent="0.25"/>
  <cols>
    <col min="1" max="1" width="43.85546875" customWidth="1"/>
    <col min="2" max="2" width="21.42578125" customWidth="1"/>
    <col min="3" max="3" width="12.140625" customWidth="1"/>
    <col min="4" max="4" width="13.140625" customWidth="1"/>
    <col min="5" max="5" width="13.85546875" customWidth="1"/>
    <col min="6" max="6" width="6.7109375" customWidth="1"/>
    <col min="7" max="7" width="12.42578125" customWidth="1"/>
    <col min="8" max="8" width="13.5703125" customWidth="1"/>
    <col min="9" max="9" width="9.42578125" customWidth="1"/>
    <col min="10" max="10" width="13.28515625" customWidth="1"/>
    <col min="11" max="11" width="13.28515625" bestFit="1" customWidth="1"/>
  </cols>
  <sheetData>
    <row r="2" spans="1:11" ht="33" customHeight="1" x14ac:dyDescent="0.25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56.25" x14ac:dyDescent="0.25">
      <c r="A3" s="14" t="s">
        <v>25</v>
      </c>
      <c r="B3" s="14" t="s">
        <v>26</v>
      </c>
      <c r="C3" s="14" t="s">
        <v>22</v>
      </c>
      <c r="D3" s="14" t="s">
        <v>23</v>
      </c>
      <c r="E3" s="14" t="s">
        <v>24</v>
      </c>
      <c r="F3" s="15"/>
      <c r="G3" s="16" t="s">
        <v>30</v>
      </c>
      <c r="H3" s="16" t="s">
        <v>32</v>
      </c>
      <c r="I3" s="15"/>
      <c r="J3" s="17" t="s">
        <v>31</v>
      </c>
      <c r="K3" s="17" t="s">
        <v>32</v>
      </c>
    </row>
    <row r="4" spans="1:11" ht="34.5" x14ac:dyDescent="0.25">
      <c r="A4" s="7" t="s">
        <v>0</v>
      </c>
      <c r="B4" s="7" t="s">
        <v>1</v>
      </c>
      <c r="C4" s="1">
        <f>28+182</f>
        <v>210</v>
      </c>
      <c r="D4" s="2">
        <v>345.238</v>
      </c>
      <c r="E4" s="1">
        <v>72499.98</v>
      </c>
      <c r="G4" s="1">
        <v>0</v>
      </c>
      <c r="H4" s="1"/>
      <c r="J4" s="10"/>
      <c r="K4" s="10"/>
    </row>
    <row r="5" spans="1:11" ht="23.25" x14ac:dyDescent="0.25">
      <c r="A5" s="7" t="s">
        <v>2</v>
      </c>
      <c r="B5" s="7" t="s">
        <v>3</v>
      </c>
      <c r="C5" s="1">
        <v>97200</v>
      </c>
      <c r="D5" s="3">
        <v>0.79300000000000004</v>
      </c>
      <c r="E5" s="1">
        <v>77079.600000000006</v>
      </c>
      <c r="G5" s="1">
        <v>0</v>
      </c>
      <c r="H5" s="1"/>
      <c r="J5" s="10"/>
      <c r="K5" s="10"/>
    </row>
    <row r="6" spans="1:11" ht="34.5" x14ac:dyDescent="0.25">
      <c r="A6" s="7" t="s">
        <v>4</v>
      </c>
      <c r="B6" s="7" t="s">
        <v>5</v>
      </c>
      <c r="C6" s="1">
        <f>(10400+29200)/8</f>
        <v>4950</v>
      </c>
      <c r="D6" s="4">
        <f>9.8735*8</f>
        <v>78.988</v>
      </c>
      <c r="E6" s="1">
        <v>390990.6</v>
      </c>
      <c r="G6" s="1">
        <v>0</v>
      </c>
      <c r="H6" s="1"/>
      <c r="J6" s="10"/>
      <c r="K6" s="10"/>
    </row>
    <row r="7" spans="1:11" ht="23.25" x14ac:dyDescent="0.25">
      <c r="A7" s="7" t="s">
        <v>6</v>
      </c>
      <c r="B7" s="8" t="s">
        <v>7</v>
      </c>
      <c r="C7" s="1">
        <v>4751</v>
      </c>
      <c r="D7" s="5">
        <v>109.2</v>
      </c>
      <c r="E7" s="1">
        <v>536803.18000000005</v>
      </c>
      <c r="G7" s="1">
        <v>0</v>
      </c>
      <c r="H7" s="1"/>
      <c r="J7" s="10"/>
      <c r="K7" s="10"/>
    </row>
    <row r="8" spans="1:11" ht="23.25" customHeight="1" x14ac:dyDescent="0.25">
      <c r="A8" s="18" t="s">
        <v>8</v>
      </c>
      <c r="B8" s="8" t="s">
        <v>9</v>
      </c>
      <c r="C8" s="1">
        <v>1200000</v>
      </c>
      <c r="D8" s="5">
        <v>0.45749000000000001</v>
      </c>
      <c r="E8" s="1">
        <v>548988</v>
      </c>
      <c r="G8" s="1">
        <v>0</v>
      </c>
      <c r="H8" s="1"/>
      <c r="J8" s="10"/>
      <c r="K8" s="10"/>
    </row>
    <row r="9" spans="1:11" x14ac:dyDescent="0.25">
      <c r="A9" s="19"/>
      <c r="B9" s="8" t="s">
        <v>10</v>
      </c>
      <c r="C9" s="1">
        <v>8112750</v>
      </c>
      <c r="D9" s="1">
        <v>0.21</v>
      </c>
      <c r="E9" s="1">
        <v>1452758</v>
      </c>
      <c r="G9" s="1">
        <v>5400000</v>
      </c>
      <c r="H9" s="1">
        <v>1133000</v>
      </c>
      <c r="J9" s="10"/>
      <c r="K9" s="12"/>
    </row>
    <row r="10" spans="1:11" ht="23.25" x14ac:dyDescent="0.25">
      <c r="A10" s="19"/>
      <c r="B10" s="8" t="s">
        <v>11</v>
      </c>
      <c r="C10" s="1">
        <v>426000</v>
      </c>
      <c r="D10" s="1">
        <v>0.49</v>
      </c>
      <c r="E10" s="1">
        <v>190709</v>
      </c>
      <c r="G10" s="1">
        <v>0</v>
      </c>
      <c r="H10" s="1"/>
      <c r="J10" s="10"/>
      <c r="K10" s="10"/>
    </row>
    <row r="11" spans="1:11" x14ac:dyDescent="0.25">
      <c r="A11" s="19"/>
      <c r="B11" s="8" t="s">
        <v>12</v>
      </c>
      <c r="C11" s="1">
        <v>0</v>
      </c>
      <c r="D11" s="1"/>
      <c r="E11" s="1"/>
      <c r="G11" s="1">
        <v>75000</v>
      </c>
      <c r="H11" s="1">
        <v>138000</v>
      </c>
      <c r="J11" s="10"/>
      <c r="K11" s="10"/>
    </row>
    <row r="12" spans="1:11" x14ac:dyDescent="0.25">
      <c r="A12" s="19"/>
      <c r="B12" s="8" t="s">
        <v>13</v>
      </c>
      <c r="C12" s="1">
        <v>339</v>
      </c>
      <c r="D12" s="1">
        <v>650</v>
      </c>
      <c r="E12" s="1">
        <v>591948</v>
      </c>
      <c r="G12" s="1">
        <v>0</v>
      </c>
      <c r="H12" s="1"/>
      <c r="I12" s="6"/>
      <c r="J12" s="10"/>
      <c r="K12" s="10"/>
    </row>
    <row r="13" spans="1:11" ht="34.5" x14ac:dyDescent="0.25">
      <c r="A13" s="19"/>
      <c r="B13" s="8" t="s">
        <v>14</v>
      </c>
      <c r="C13" s="1">
        <v>226000</v>
      </c>
      <c r="D13" s="1">
        <v>2.94</v>
      </c>
      <c r="E13" s="1">
        <v>664761</v>
      </c>
      <c r="G13" s="1">
        <v>0</v>
      </c>
      <c r="H13" s="1"/>
      <c r="J13" s="10"/>
      <c r="K13" s="10"/>
    </row>
    <row r="14" spans="1:11" x14ac:dyDescent="0.25">
      <c r="A14" s="19"/>
      <c r="B14" s="11" t="s">
        <v>29</v>
      </c>
      <c r="C14" s="1"/>
      <c r="D14" s="1"/>
      <c r="E14" s="1"/>
      <c r="G14" s="1"/>
      <c r="H14" s="1"/>
      <c r="J14" s="13">
        <v>50000</v>
      </c>
      <c r="K14" s="13">
        <v>50000</v>
      </c>
    </row>
    <row r="15" spans="1:11" ht="34.5" customHeight="1" x14ac:dyDescent="0.25">
      <c r="A15" s="18" t="s">
        <v>15</v>
      </c>
      <c r="B15" s="8" t="s">
        <v>16</v>
      </c>
      <c r="C15" s="1">
        <v>1455</v>
      </c>
      <c r="D15" s="1">
        <v>582.47</v>
      </c>
      <c r="E15" s="22">
        <v>1100098</v>
      </c>
      <c r="G15" s="1">
        <v>0</v>
      </c>
      <c r="H15" s="1"/>
      <c r="J15" s="10"/>
      <c r="K15" s="10"/>
    </row>
    <row r="16" spans="1:11" ht="23.25" x14ac:dyDescent="0.25">
      <c r="A16" s="19"/>
      <c r="B16" s="8" t="s">
        <v>17</v>
      </c>
      <c r="C16" s="1">
        <v>170</v>
      </c>
      <c r="D16" s="1">
        <v>1470.5</v>
      </c>
      <c r="E16" s="22"/>
      <c r="G16" s="1">
        <v>0</v>
      </c>
      <c r="H16" s="1"/>
      <c r="J16" s="10"/>
      <c r="K16" s="10"/>
    </row>
    <row r="17" spans="1:11" x14ac:dyDescent="0.25">
      <c r="A17" s="19"/>
      <c r="B17" s="8" t="s">
        <v>18</v>
      </c>
      <c r="C17" s="1">
        <v>372</v>
      </c>
      <c r="D17" s="1">
        <v>236.9</v>
      </c>
      <c r="E17" s="22">
        <v>141198</v>
      </c>
      <c r="G17" s="1">
        <v>0</v>
      </c>
      <c r="H17" s="1"/>
      <c r="J17" s="10"/>
      <c r="K17" s="10"/>
    </row>
    <row r="18" spans="1:11" x14ac:dyDescent="0.25">
      <c r="A18" s="19"/>
      <c r="B18" s="8" t="s">
        <v>19</v>
      </c>
      <c r="C18" s="1">
        <v>112</v>
      </c>
      <c r="D18" s="1">
        <v>473.8</v>
      </c>
      <c r="E18" s="22"/>
      <c r="G18" s="1">
        <v>0</v>
      </c>
      <c r="H18" s="1"/>
      <c r="J18" s="10"/>
      <c r="K18" s="10"/>
    </row>
    <row r="19" spans="1:11" x14ac:dyDescent="0.25">
      <c r="A19" s="20"/>
      <c r="B19" s="11" t="s">
        <v>33</v>
      </c>
      <c r="C19" s="1"/>
      <c r="D19" s="1"/>
      <c r="E19" s="9"/>
      <c r="G19" s="1"/>
      <c r="H19" s="1"/>
      <c r="J19" s="13">
        <v>150</v>
      </c>
      <c r="K19" s="13">
        <v>55000</v>
      </c>
    </row>
    <row r="20" spans="1:11" ht="23.25" x14ac:dyDescent="0.25">
      <c r="A20" s="7" t="s">
        <v>20</v>
      </c>
      <c r="B20" s="8" t="s">
        <v>21</v>
      </c>
      <c r="C20" s="1">
        <v>4225000</v>
      </c>
      <c r="D20" s="1">
        <v>7.0000000000000007E-2</v>
      </c>
      <c r="E20" s="1">
        <v>309996</v>
      </c>
      <c r="G20" s="1">
        <v>0</v>
      </c>
      <c r="H20" s="1"/>
      <c r="J20" s="10"/>
      <c r="K20" s="10"/>
    </row>
    <row r="21" spans="1:11" ht="23.25" x14ac:dyDescent="0.25">
      <c r="A21" s="7" t="s">
        <v>27</v>
      </c>
      <c r="B21" s="8" t="s">
        <v>28</v>
      </c>
      <c r="C21" s="10">
        <v>0</v>
      </c>
      <c r="D21" s="10"/>
      <c r="E21" s="10"/>
      <c r="G21" s="1">
        <v>200</v>
      </c>
      <c r="H21" s="1">
        <v>800000</v>
      </c>
      <c r="J21" s="10"/>
      <c r="K21" s="10"/>
    </row>
    <row r="23" spans="1:11" x14ac:dyDescent="0.25">
      <c r="A23" t="s">
        <v>35</v>
      </c>
      <c r="E23" s="6">
        <f>E4+E5+E6+E7+E8+E9+E10+E12+E11+E13+E15+E17+E20+E21+E14+E19</f>
        <v>6077829.3599999994</v>
      </c>
      <c r="H23" s="6">
        <f>H4+H5+H6+H7+H8+H9+H10+H12+H11+H13+H15+H17+H20+H21+H14+H19</f>
        <v>2071000</v>
      </c>
      <c r="K23" s="6">
        <f>K4+K5+K6+K7+K8+K9+K10+K12+K11+K13+K15+K17+K20+K21+K14+K19</f>
        <v>105000</v>
      </c>
    </row>
    <row r="25" spans="1:11" x14ac:dyDescent="0.25">
      <c r="A25" s="10" t="s">
        <v>34</v>
      </c>
      <c r="B25" s="12">
        <v>8890000</v>
      </c>
      <c r="E25">
        <v>6080000</v>
      </c>
      <c r="H25">
        <v>2080000</v>
      </c>
    </row>
    <row r="26" spans="1:11" x14ac:dyDescent="0.25">
      <c r="A26" s="10"/>
      <c r="B26" s="10"/>
    </row>
    <row r="27" spans="1:11" x14ac:dyDescent="0.25">
      <c r="A27" s="10" t="s">
        <v>36</v>
      </c>
      <c r="B27" s="12">
        <f>E23+H23+K23</f>
        <v>8253829.3599999994</v>
      </c>
      <c r="D27" s="6">
        <f>E23+H23</f>
        <v>8148829.3599999994</v>
      </c>
      <c r="E27">
        <f>E25+H25</f>
        <v>8160000</v>
      </c>
    </row>
    <row r="28" spans="1:11" x14ac:dyDescent="0.25">
      <c r="A28" s="10"/>
      <c r="B28" s="10"/>
    </row>
    <row r="29" spans="1:11" x14ac:dyDescent="0.25">
      <c r="A29" s="10"/>
      <c r="B29" s="12">
        <f>B25-B27</f>
        <v>636170.6400000006</v>
      </c>
      <c r="D29" s="6">
        <f>B25-D27</f>
        <v>741170.6400000006</v>
      </c>
      <c r="E29" s="6">
        <f>B25-E27</f>
        <v>730000</v>
      </c>
    </row>
  </sheetData>
  <mergeCells count="5">
    <mergeCell ref="A15:A19"/>
    <mergeCell ref="A2:K2"/>
    <mergeCell ref="E15:E16"/>
    <mergeCell ref="E17:E18"/>
    <mergeCell ref="A8:A1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იშვიათი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2019-07-25T11:45:10Z</dcterms:modified>
</cp:coreProperties>
</file>